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3"/>
  </bookViews>
  <sheets>
    <sheet name="РАСПРЕДЕЛЕНИЕ" sheetId="1" state="visible" r:id="rId2"/>
    <sheet name="Баллы за места" sheetId="2" state="visible" r:id="rId3"/>
    <sheet name="Баллы за разряды" sheetId="3" state="visible" r:id="rId4"/>
    <sheet name="Баллы за массовость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<sst xmlns="http://schemas.openxmlformats.org/spreadsheetml/2006/main" count="108" uniqueCount="93">
  <si>
    <t>Сумма в бюджете</t>
  </si>
  <si>
    <t>Резерв (7%)</t>
  </si>
  <si>
    <t>Общая сумма на распределение</t>
  </si>
  <si>
    <t>Общая базовая сумма (1/2общей суммы)</t>
  </si>
  <si>
    <t>Премиальная сумма (½ общей суммы)</t>
  </si>
  <si>
    <t>Места на зональных и всероссийских соревнованиях (33% от премиальной суммы)</t>
  </si>
  <si>
    <t>За массовость (34% от премиальной суммы)</t>
  </si>
  <si>
    <t>За разряды и звания (33% от премиальной суммы)</t>
  </si>
  <si>
    <t>Общее количество базовых баллов</t>
  </si>
  <si>
    <t>Цена одного базового балла</t>
  </si>
  <si>
    <t>Общее количество премиальных баллов за места</t>
  </si>
  <si>
    <t>Цена одного премиального балла за места</t>
  </si>
  <si>
    <t>Общее количество баллов за массовость</t>
  </si>
  <si>
    <t>Цена одного премиального балла за массовость</t>
  </si>
  <si>
    <t>Общее количество баллов за разряды и звания</t>
  </si>
  <si>
    <t>Цена одного премиального балла за разряды и звания</t>
  </si>
  <si>
    <t>Вид спорта</t>
  </si>
  <si>
    <t>получатель</t>
  </si>
  <si>
    <t>Базовая часть</t>
  </si>
  <si>
    <t>Места(медали)</t>
  </si>
  <si>
    <t>Массовость</t>
  </si>
  <si>
    <t>Разряды и звания</t>
  </si>
  <si>
    <t>Итого</t>
  </si>
  <si>
    <t>Баллы</t>
  </si>
  <si>
    <t>Размер субсидии</t>
  </si>
  <si>
    <t>Расшифровка</t>
  </si>
  <si>
    <t>ИТОГО</t>
  </si>
  <si>
    <t>Базовые виды</t>
  </si>
  <si>
    <t>Б1</t>
  </si>
  <si>
    <t>2 место Россия — 5 баллов, 3 место на Европе — 7 баллов</t>
  </si>
  <si>
    <t>Чемпионат области — 47 человек</t>
  </si>
  <si>
    <t>1 первый разряд, 1 третий разряд</t>
  </si>
  <si>
    <t>Б2</t>
  </si>
  <si>
    <t>Б3</t>
  </si>
  <si>
    <t>Олимпийские виды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</si>
  <si>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</si>
  <si>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</si>
  <si>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</si>
  <si>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</si>
  <si>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</si>
  <si>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</si>
  <si>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</si>
  <si>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</si>
  <si>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</si>
  <si>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</si>
  <si>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</si>
  <si>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</si>
  <si>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Прочие виды спорта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</si>
  <si>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</si>
  <si>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</si>
  <si>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</si>
  <si>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</si>
  <si>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</si>
  <si>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</si>
  <si>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</si>
  <si>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</si>
  <si>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</si>
  <si>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</si>
  <si>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</si>
  <si>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</si>
  <si>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</si>
  <si>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</si>
  <si>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</si>
  <si>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</si>
  <si>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</si>
  <si>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</si>
  <si>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</si>
  <si>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Баллы за места</t>
  </si>
  <si>
    <t>Уровень</t>
  </si>
  <si>
    <t>Место</t>
  </si>
  <si>
    <t>Мир</t>
  </si>
  <si>
    <t>Европа, Азия, СНГ</t>
  </si>
  <si>
    <t>Россия</t>
  </si>
  <si>
    <t>Зона</t>
  </si>
  <si>
    <t>Баллы за разряды и звания</t>
  </si>
  <si>
    <t>баллы</t>
  </si>
  <si>
    <t>МСМК или Гроссмейстер России</t>
  </si>
  <si>
    <t>МС</t>
  </si>
  <si>
    <t>КМС</t>
  </si>
  <si>
    <t>Баллы за массовость</t>
  </si>
  <si>
    <t>Уровень соревнований</t>
  </si>
  <si>
    <t>Количество</t>
  </si>
  <si>
    <t>области</t>
  </si>
  <si>
    <t>Свыше 200</t>
  </si>
  <si>
    <t>50-200</t>
  </si>
  <si>
    <t>До 50</t>
  </si>
  <si>
    <t>районный, городского округа</t>
  </si>
  <si>
    <t>Свыше 50</t>
  </si>
  <si>
    <t>15-50</t>
  </si>
  <si>
    <t>До 15</t>
  </si>
  <si>
    <t>городской и сельский</t>
  </si>
  <si>
    <t>Свыше 30</t>
  </si>
  <si>
    <t>15-30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</si>
</sst>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0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sz val="14"/>
      <name val="Arial"/>
      <family val="2"/>
      <charset val="204"/>
    </font>
    <font>
      <b val="true"/>
      <sz val="14"/>
      <name val="Arial"/>
      <family val="2"/>
      <charset val="204"/>
    </font>
    <font>
      <b val="true"/>
      <sz val="12"/>
      <name val="Arial"/>
      <family val="2"/>
      <charset val="204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66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9999FF"/>
        <bgColor rgb="FFCC99FF"/>
      </patternFill>
    </fill>
    <fill>
      <patternFill patternType="solid">
        <fgColor rgb="FFCCCCCC"/>
        <bgColor rgb="FFCCCCFF"/>
      </patternFill>
    </fill>
    <fill>
      <patternFill patternType="solid">
        <fgColor rgb="FFCFE7E5"/>
        <bgColor rgb="FFE6E6E6"/>
      </patternFill>
    </fill>
    <fill>
      <patternFill patternType="solid">
        <fgColor rgb="FFFFFF99"/>
        <bgColor rgb="FFFFFFCC"/>
      </patternFill>
    </fill>
    <fill>
      <patternFill patternType="solid">
        <fgColor rgb="FFE6E6E6"/>
        <bgColor rgb="FFCFE7E5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4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5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6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6" fontId="0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7" fontId="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FE7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0" ySplit="8" topLeftCell="A9" activePane="bottomLeft" state="frozen"/>
      <selection pane="topLeft" activeCell="A1" activeCellId="0" sqref="A1"/>
      <selection pane="bottomLeft" activeCell="E26" activeCellId="0" sqref="E26"/>
    </sheetView>
  </sheetViews>
  <sheetFormatPr defaultRowHeight="12.8"/>
  <cols>
    <col collapsed="false" hidden="false" max="1" min="1" style="1" width="17.9285714285714"/>
    <col collapsed="false" hidden="false" max="2" min="2" style="1" width="20.0867346938776"/>
    <col collapsed="false" hidden="false" max="3" min="3" style="2" width="23.219387755102"/>
    <col collapsed="false" hidden="false" max="5" min="4" style="1" width="21.8163265306122"/>
    <col collapsed="false" hidden="false" max="6" min="6" style="1" width="22.8928571428571"/>
    <col collapsed="false" hidden="false" max="7" min="7" style="1" width="22.6785714285714"/>
    <col collapsed="false" hidden="false" max="8" min="8" style="1" width="20.734693877551"/>
    <col collapsed="false" hidden="false" max="9" min="9" style="1" width="21.1683673469388"/>
    <col collapsed="false" hidden="false" max="10" min="10" style="1" width="18.469387755102"/>
    <col collapsed="false" hidden="false" max="11" min="11" style="1" width="12.0969387755102"/>
    <col collapsed="false" hidden="false" max="12" min="12" style="1" width="21.1683673469388"/>
    <col collapsed="false" hidden="false" max="13" min="13" style="1" width="17.7091836734694"/>
    <col collapsed="false" hidden="false" max="14" min="14" style="3" width="16.0918367346939"/>
    <col collapsed="false" hidden="false" max="1022" min="15" style="1" width="12.0969387755102"/>
    <col collapsed="false" hidden="false" max="1025" min="1023" style="4" width="12.0969387755102"/>
  </cols>
  <sheetData>
    <row r="1" s="4" customFormat="true" ht="66.7" hidden="false" customHeight="false" outlineLevel="0" collapsed="false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8" t="s">
        <v>5</v>
      </c>
      <c r="G1" s="9" t="s">
        <v>6</v>
      </c>
      <c r="H1" s="10" t="s">
        <v>7</v>
      </c>
      <c r="J1" s="11"/>
      <c r="N1" s="12"/>
    </row>
    <row r="2" s="22" customFormat="true" ht="14.8" hidden="false" customHeight="false" outlineLevel="0" collapsed="false">
      <c r="A2" s="13" t="n">
        <v>16000000</v>
      </c>
      <c r="B2" s="13" t="n">
        <f aca="false">РАСПРЕДЕЛЕНИЕ!A2*0.07</f>
        <v>1120000</v>
      </c>
      <c r="C2" s="14" t="n">
        <f aca="false">РАСПРЕДЕЛЕНИЕ!A2-РАСПРЕДЕЛЕНИЕ!B2</f>
        <v>14880000</v>
      </c>
      <c r="D2" s="15" t="n">
        <f aca="false">РАСПРЕДЕЛЕНИЕ!C2*0.5</f>
        <v>7440000</v>
      </c>
      <c r="E2" s="16" t="n">
        <f aca="false">РАСПРЕДЕЛЕНИЕ!C2-РАСПРЕДЕЛЕНИЕ!D2</f>
        <v>7440000</v>
      </c>
      <c r="F2" s="17" t="n">
        <f aca="false">РАСПРЕДЕЛЕНИЕ!E2*0.33</f>
        <v>2455200</v>
      </c>
      <c r="G2" s="18" t="n">
        <f aca="false">РАСПРЕДЕЛЕНИЕ!E2-РАСПРЕДЕЛЕНИЕ!F2-РАСПРЕДЕЛЕНИЕ!H2</f>
        <v>2529600</v>
      </c>
      <c r="H2" s="19" t="n">
        <f aca="false">РАСПРЕДЕЛЕНИЕ!E2*0.33</f>
        <v>2455200</v>
      </c>
      <c r="I2" s="20"/>
      <c r="J2" s="21"/>
      <c r="M2" s="23"/>
      <c r="N2" s="24"/>
      <c r="AMI2" s="4"/>
      <c r="AMJ2" s="4"/>
    </row>
    <row r="3" s="31" customFormat="true" ht="40.75" hidden="false" customHeight="false" outlineLevel="0" collapsed="false">
      <c r="A3" s="25" t="s">
        <v>8</v>
      </c>
      <c r="B3" s="25" t="s">
        <v>9</v>
      </c>
      <c r="C3" s="26" t="s">
        <v>10</v>
      </c>
      <c r="D3" s="27" t="s">
        <v>11</v>
      </c>
      <c r="E3" s="28" t="s">
        <v>12</v>
      </c>
      <c r="F3" s="29" t="s">
        <v>13</v>
      </c>
      <c r="G3" s="30" t="s">
        <v>14</v>
      </c>
      <c r="H3" s="30" t="s">
        <v>15</v>
      </c>
      <c r="J3" s="32"/>
      <c r="M3" s="32"/>
      <c r="N3" s="33"/>
      <c r="AMI3" s="4"/>
      <c r="AMJ3" s="4"/>
    </row>
    <row r="4" s="40" customFormat="true" ht="12.8" hidden="false" customHeight="false" outlineLevel="0" collapsed="false">
      <c r="A4" s="34" t="n">
        <f aca="false">SUM(РАСПРЕДЕЛЕНИЕ!C10,РАСПРЕДЕЛЕНИЕ!C15,РАСПРЕДЕЛЕНИЕ!C29)</f>
        <v>44.5</v>
      </c>
      <c r="B4" s="34" t="n">
        <f aca="false">РАСПРЕДЕЛЕНИЕ!D2/РАСПРЕДЕЛЕНИЕ!A4</f>
        <v>167191.011235955</v>
      </c>
      <c r="C4" s="35" t="n">
        <f aca="false">SUM(РАСПРЕДЕЛЕНИЕ!E10,РАСПРЕДЕЛЕНИЕ!E15,РАСПРЕДЕЛЕНИЕ!E29)</f>
        <v>282</v>
      </c>
      <c r="D4" s="36" t="n">
        <f aca="false">РАСПРЕДЕЛЕНИЕ!F2/РАСПРЕДЕЛЕНИЕ!C4</f>
        <v>8706.3829787234</v>
      </c>
      <c r="E4" s="37" t="n">
        <f aca="false">РАСПРЕДЕЛЕНИЕ!H10+РАСПРЕДЕЛЕНИЕ!H15+РАСПРЕДЕЛЕНИЕ!H29</f>
        <v>312</v>
      </c>
      <c r="F4" s="38" t="n">
        <f aca="false">РАСПРЕДЕЛЕНИЕ!G2/РАСПРЕДЕЛЕНИЕ!E4</f>
        <v>8107.69230769231</v>
      </c>
      <c r="G4" s="39" t="n">
        <f aca="false">РАСПРЕДЕЛЕНИЕ!K10+РАСПРЕДЕЛЕНИЕ!K15+РАСПРЕДЕЛЕНИЕ!K29</f>
        <v>1222</v>
      </c>
      <c r="H4" s="39" t="n">
        <f aca="false">РАСПРЕДЕЛЕНИЕ!H2/РАСПРЕДЕЛЕНИЕ!G4</f>
        <v>2009.16530278232</v>
      </c>
      <c r="J4" s="11"/>
      <c r="M4" s="11"/>
      <c r="N4" s="41"/>
      <c r="AMI4" s="4"/>
      <c r="AMJ4" s="4"/>
    </row>
    <row r="5" s="4" customFormat="true" ht="12.8" hidden="false" customHeight="false" outlineLevel="0" collapsed="false">
      <c r="C5" s="42"/>
      <c r="N5" s="12"/>
    </row>
    <row r="6" customFormat="false" ht="12.8" hidden="false" customHeight="true" outlineLevel="0" collapsed="false">
      <c r="A6" s="43" t="s">
        <v>16</v>
      </c>
      <c r="B6" s="43" t="s">
        <v>17</v>
      </c>
      <c r="C6" s="44" t="s">
        <v>18</v>
      </c>
      <c r="D6" s="44"/>
      <c r="E6" s="45" t="s">
        <v>19</v>
      </c>
      <c r="F6" s="45"/>
      <c r="G6" s="45"/>
      <c r="H6" s="46" t="s">
        <v>20</v>
      </c>
      <c r="I6" s="46"/>
      <c r="J6" s="46"/>
      <c r="K6" s="47" t="s">
        <v>21</v>
      </c>
      <c r="L6" s="47"/>
      <c r="M6" s="47"/>
      <c r="N6" s="48" t="s">
        <v>22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7.8" hidden="false" customHeight="false" outlineLevel="0" collapsed="false">
      <c r="A7" s="43"/>
      <c r="B7" s="43"/>
      <c r="C7" s="44" t="s">
        <v>23</v>
      </c>
      <c r="D7" s="49" t="s">
        <v>24</v>
      </c>
      <c r="E7" s="45" t="s">
        <v>23</v>
      </c>
      <c r="F7" s="50" t="s">
        <v>25</v>
      </c>
      <c r="G7" s="8" t="s">
        <v>24</v>
      </c>
      <c r="H7" s="51" t="s">
        <v>23</v>
      </c>
      <c r="I7" s="51" t="s">
        <v>25</v>
      </c>
      <c r="J7" s="52" t="s">
        <v>24</v>
      </c>
      <c r="K7" s="53" t="s">
        <v>23</v>
      </c>
      <c r="L7" s="53" t="s">
        <v>25</v>
      </c>
      <c r="M7" s="54" t="s">
        <v>24</v>
      </c>
      <c r="N7" s="4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2" customFormat="true" ht="12.8" hidden="false" customHeight="false" outlineLevel="0" collapsed="false">
      <c r="A8" s="55" t="s">
        <v>26</v>
      </c>
      <c r="B8" s="55"/>
      <c r="C8" s="56" t="n">
        <f aca="false">SUM(РАСПРЕДЕЛЕНИЕ!C10,РАСПРЕДЕЛЕНИЕ!C15,РАСПРЕДЕЛЕНИЕ!C29)</f>
        <v>44.5</v>
      </c>
      <c r="D8" s="7" t="n">
        <f aca="false">РАСПРЕДЕЛЕНИЕ!D10+РАСПРЕДЕЛЕНИЕ!D15+РАСПРЕДЕЛЕНИЕ!D29</f>
        <v>7440000</v>
      </c>
      <c r="E8" s="45" t="n">
        <f aca="false">SUM(РАСПРЕДЕЛЕНИЕ!E10,РАСПРЕДЕЛЕНИЕ!E15,РАСПРЕДЕЛЕНИЕ!E29)</f>
        <v>282</v>
      </c>
      <c r="F8" s="50"/>
      <c r="G8" s="8" t="n">
        <f aca="false">РАСПРЕДЕЛЕНИЕ!G10+РАСПРЕДЕЛЕНИЕ!G15+РАСПРЕДЕЛЕНИЕ!G29</f>
        <v>2455200</v>
      </c>
      <c r="H8" s="51" t="n">
        <f aca="false">РАСПРЕДЕЛЕНИЕ!H10+РАСПРЕДЕЛЕНИЕ!H15+РАСПРЕДЕЛЕНИЕ!H29</f>
        <v>312</v>
      </c>
      <c r="I8" s="52"/>
      <c r="J8" s="52" t="n">
        <f aca="false">РАСПРЕДЕЛЕНИЕ!J10+РАСПРЕДЕЛЕНИЕ!J15+РАСПРЕДЕЛЕНИЕ!J29</f>
        <v>2529600</v>
      </c>
      <c r="K8" s="57" t="n">
        <f aca="false">РАСПРЕДЕЛЕНИЕ!K10+РАСПРЕДЕЛЕНИЕ!K15+РАСПРЕДЕЛЕНИЕ!K29</f>
        <v>1222</v>
      </c>
      <c r="L8" s="54"/>
      <c r="M8" s="58" t="n">
        <f aca="false">РАСПРЕДЕЛЕНИЕ!M10+РАСПРЕДЕЛЕНИЕ!M15+РАСПРЕДЕЛЕНИЕ!M29</f>
        <v>2455200</v>
      </c>
      <c r="N8" s="48"/>
    </row>
    <row r="9" s="3" customFormat="true" ht="12.8" hidden="false" customHeight="true" outlineLevel="0" collapsed="false">
      <c r="A9" s="59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AMI9" s="4"/>
      <c r="AMJ9" s="4"/>
    </row>
    <row r="10" s="65" customFormat="true" ht="12.8" hidden="false" customHeight="false" outlineLevel="0" collapsed="false">
      <c r="A10" s="55" t="s">
        <v>22</v>
      </c>
      <c r="B10" s="55"/>
      <c r="C10" s="61" t="n">
        <v>7.5</v>
      </c>
      <c r="D10" s="62" t="n">
        <f aca="false">РАСПРЕДЕЛЕНИЕ!B4*РАСПРЕДЕЛЕНИЕ!C10</f>
        <v>1253932.58426966</v>
      </c>
      <c r="E10" s="55" t="n">
        <f aca="false">SUM(РАСПРЕДЕЛЕНИЕ!E11:E13)</f>
        <v>46</v>
      </c>
      <c r="F10" s="55"/>
      <c r="G10" s="62" t="n">
        <f aca="false">SUM(РАСПРЕДЕЛЕНИЕ!G11:G13)</f>
        <v>400493.617021277</v>
      </c>
      <c r="H10" s="55" t="n">
        <f aca="false">SUM(РАСПРЕДЕЛЕНИЕ!H11:H13)</f>
        <v>27</v>
      </c>
      <c r="I10" s="55"/>
      <c r="J10" s="63" t="n">
        <f aca="false">SUM(РАСПРЕДЕЛЕНИЕ!J11:J13)</f>
        <v>218907.692307692</v>
      </c>
      <c r="K10" s="55" t="n">
        <f aca="false">SUM(РАСПРЕДЕЛЕНИЕ!K11:K13)</f>
        <v>60</v>
      </c>
      <c r="L10" s="64"/>
      <c r="M10" s="63" t="n">
        <f aca="false">SUM(РАСПРЕДЕЛЕНИЕ!M11:M13)</f>
        <v>120549.918166939</v>
      </c>
      <c r="N10" s="6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MI10" s="4"/>
      <c r="AMJ10" s="4"/>
    </row>
    <row r="11" s="4" customFormat="true" ht="40.75" hidden="false" customHeight="false" outlineLevel="0" collapsed="false">
      <c r="A11" s="66" t="s">
        <v>28</v>
      </c>
      <c r="B11" s="66"/>
      <c r="C11" s="67" t="n">
        <v>2.5</v>
      </c>
      <c r="D11" s="68" t="n">
        <f aca="false">РАСПРЕДЕЛЕНИЕ!D2/РАСПРЕДЕЛЕНИЕ!A4*РАСПРЕДЕЛЕНИЕ!C11</f>
        <v>417977.528089888</v>
      </c>
      <c r="E11" s="69" t="n">
        <v>12</v>
      </c>
      <c r="F11" s="69" t="s">
        <v>29</v>
      </c>
      <c r="G11" s="70" t="n">
        <f aca="false">РАСПРЕДЕЛЕНИЕ!D4*РАСПРЕДЕЛЕНИЕ!E11</f>
        <v>104476.595744681</v>
      </c>
      <c r="H11" s="69" t="n">
        <v>4</v>
      </c>
      <c r="I11" s="69" t="s">
        <v>30</v>
      </c>
      <c r="J11" s="71" t="n">
        <f aca="false">РАСПРЕДЕЛЕНИЕ!F4*РАСПРЕДЕЛЕНИЕ!H11</f>
        <v>32430.7692307692</v>
      </c>
      <c r="K11" s="69" t="n">
        <v>10</v>
      </c>
      <c r="L11" s="69" t="s">
        <v>31</v>
      </c>
      <c r="M11" s="71" t="n">
        <f aca="false">РАСПРЕДЕЛЕНИЕ!H4*РАСПРЕДЕЛЕНИЕ!K11</f>
        <v>20091.6530278232</v>
      </c>
      <c r="N11" s="72" t="n">
        <f aca="false">РАСПРЕДЕЛЕНИЕ!D11+РАСПРЕДЕЛЕНИЕ!G11+РАСПРЕДЕЛЕНИЕ!J11+РАСПРЕДЕЛЕНИЕ!M11</f>
        <v>574976.546093161</v>
      </c>
    </row>
    <row r="12" s="78" customFormat="true" ht="12.8" hidden="false" customHeight="false" outlineLevel="0" collapsed="false">
      <c r="A12" s="73" t="s">
        <v>32</v>
      </c>
      <c r="B12" s="73"/>
      <c r="C12" s="67" t="n">
        <v>2.5</v>
      </c>
      <c r="D12" s="68"/>
      <c r="E12" s="74" t="n">
        <v>10</v>
      </c>
      <c r="F12" s="74"/>
      <c r="G12" s="75" t="n">
        <f aca="false">РАСПРЕДЕЛЕНИЕ!D4*РАСПРЕДЕЛЕНИЕ!E12</f>
        <v>87063.829787234</v>
      </c>
      <c r="H12" s="74" t="n">
        <v>18</v>
      </c>
      <c r="I12" s="74"/>
      <c r="J12" s="76" t="n">
        <f aca="false">РАСПРЕДЕЛЕНИЕ!F4*РАСПРЕДЕЛЕНИЕ!H12</f>
        <v>145938.461538462</v>
      </c>
      <c r="K12" s="74" t="n">
        <v>20</v>
      </c>
      <c r="L12" s="74"/>
      <c r="M12" s="76" t="n">
        <f aca="false">РАСПРЕДЕЛЕНИЕ!H4*РАСПРЕДЕЛЕНИЕ!K12</f>
        <v>40183.3060556465</v>
      </c>
      <c r="N12" s="77" t="n">
        <f aca="false">РАСПРЕДЕЛЕНИЕ!D11+РАСПРЕДЕЛЕНИЕ!G12+РАСПРЕДЕЛЕНИЕ!J12+РАСПРЕДЕЛЕНИЕ!M12</f>
        <v>691163.12547123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="4" customFormat="true" ht="12.8" hidden="false" customHeight="false" outlineLevel="0" collapsed="false">
      <c r="A13" s="66" t="s">
        <v>33</v>
      </c>
      <c r="B13" s="66"/>
      <c r="C13" s="67" t="n">
        <v>2.5</v>
      </c>
      <c r="D13" s="68"/>
      <c r="E13" s="69" t="n">
        <v>24</v>
      </c>
      <c r="F13" s="69"/>
      <c r="G13" s="70" t="n">
        <f aca="false">РАСПРЕДЕЛЕНИЕ!D4*РАСПРЕДЕЛЕНИЕ!E13</f>
        <v>208953.191489362</v>
      </c>
      <c r="H13" s="69" t="n">
        <v>5</v>
      </c>
      <c r="I13" s="69"/>
      <c r="J13" s="71" t="n">
        <f aca="false">РАСПРЕДЕЛЕНИЕ!F4*РАСПРЕДЕЛЕНИЕ!H13</f>
        <v>40538.4615384615</v>
      </c>
      <c r="K13" s="69" t="n">
        <v>30</v>
      </c>
      <c r="L13" s="69"/>
      <c r="M13" s="71" t="n">
        <f aca="false">РАСПРЕДЕЛЕНИЕ!H4*РАСПРЕДЕЛЕНИЕ!K13</f>
        <v>60274.9590834697</v>
      </c>
      <c r="N13" s="72" t="n">
        <f aca="false">РАСПРЕДЕЛЕНИЕ!D11+РАСПРЕДЕЛЕНИЕ!G13+РАСПРЕДЕЛЕНИЕ!J13+РАСПРЕДЕЛЕНИЕ!M13</f>
        <v>727744.140201181</v>
      </c>
    </row>
    <row r="14" s="3" customFormat="true" ht="12.8" hidden="false" customHeight="true" outlineLevel="0" collapsed="false">
      <c r="A14" s="59" t="s">
        <v>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0"/>
      <c r="AMI14" s="4"/>
      <c r="AMJ14" s="4"/>
    </row>
    <row r="15" s="65" customFormat="true" ht="12.8" hidden="false" customHeight="false" outlineLevel="0" collapsed="false">
      <c r="A15" s="55" t="s">
        <v>22</v>
      </c>
      <c r="B15" s="55"/>
      <c r="C15" s="61" t="n">
        <v>18</v>
      </c>
      <c r="D15" s="62" t="n">
        <f aca="false">РАСПРЕДЕЛЕНИЕ!B4*РАСПРЕДЕЛЕНИЕ!C15</f>
        <v>3009438.20224719</v>
      </c>
      <c r="E15" s="55" t="n">
        <f aca="false">SUM(РАСПРЕДЕЛЕНИЕ!E16:E27)</f>
        <v>132</v>
      </c>
      <c r="F15" s="55"/>
      <c r="G15" s="62" t="n">
        <f aca="false">SUM(РАСПРЕДЕЛЕНИЕ!G16:G27)</f>
        <v>1149242.55319149</v>
      </c>
      <c r="H15" s="55" t="n">
        <f aca="false">SUM(РАСПРЕДЕЛЕНИЕ!H16:H27)</f>
        <v>91</v>
      </c>
      <c r="I15" s="55"/>
      <c r="J15" s="63" t="n">
        <f aca="false">SUM(РАСПРЕДЕЛЕНИЕ!J16:J27)</f>
        <v>737800</v>
      </c>
      <c r="K15" s="55" t="n">
        <f aca="false">SUM(РАСПРЕДЕЛЕНИЕ!K16:K27)</f>
        <v>527</v>
      </c>
      <c r="L15" s="64"/>
      <c r="M15" s="63" t="n">
        <f aca="false">SUM(РАСПРЕДЕЛЕНИЕ!M16:M27)</f>
        <v>1058830.11456628</v>
      </c>
      <c r="N15" s="6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MI15" s="4"/>
      <c r="AMJ15" s="4"/>
    </row>
    <row r="16" s="4" customFormat="true" ht="12.8" hidden="false" customHeight="false" outlineLevel="0" collapsed="false">
      <c r="A16" s="66" t="s">
        <v>35</v>
      </c>
      <c r="B16" s="66"/>
      <c r="C16" s="67" t="n">
        <v>1.5</v>
      </c>
      <c r="D16" s="68" t="n">
        <f aca="false">РАСПРЕДЕЛЕНИЕ!D2/РАСПРЕДЕЛЕНИЕ!A4*РАСПРЕДЕЛЕНИЕ!C16</f>
        <v>250786.516853933</v>
      </c>
      <c r="E16" s="69" t="n">
        <v>5</v>
      </c>
      <c r="F16" s="69"/>
      <c r="G16" s="70" t="n">
        <f aca="false">РАСПРЕДЕЛЕНИЕ!D4*РАСПРЕДЕЛЕНИЕ!E16</f>
        <v>43531.914893617</v>
      </c>
      <c r="H16" s="69" t="n">
        <v>10</v>
      </c>
      <c r="I16" s="69"/>
      <c r="J16" s="71" t="n">
        <f aca="false">РАСПРЕДЕЛЕНИЕ!F4*РАСПРЕДЕЛЕНИЕ!H16</f>
        <v>81076.9230769231</v>
      </c>
      <c r="K16" s="69" t="n">
        <v>44</v>
      </c>
      <c r="L16" s="69"/>
      <c r="M16" s="71" t="n">
        <f aca="false">РАСПРЕДЕЛЕНИЕ!H4*РАСПРЕДЕЛЕНИЕ!K16</f>
        <v>88403.2733224223</v>
      </c>
      <c r="N16" s="72" t="n">
        <f aca="false">РАСПРЕДЕЛЕНИЕ!D16+РАСПРЕДЕЛЕНИЕ!G16+РАСПРЕДЕЛЕНИЕ!J16+РАСПРЕДЕЛЕНИЕ!M16</f>
        <v>463798.628146895</v>
      </c>
    </row>
    <row r="17" s="78" customFormat="true" ht="12.8" hidden="false" customHeight="false" outlineLevel="0" collapsed="false">
      <c r="A17" s="73" t="s">
        <v>36</v>
      </c>
      <c r="B17" s="73"/>
      <c r="C17" s="67" t="n">
        <v>1.5</v>
      </c>
      <c r="D17" s="68"/>
      <c r="E17" s="74" t="n">
        <v>6</v>
      </c>
      <c r="F17" s="74"/>
      <c r="G17" s="75" t="n">
        <f aca="false">РАСПРЕДЕЛЕНИЕ!D4*РАСПРЕДЕЛЕНИЕ!E17</f>
        <v>52238.2978723404</v>
      </c>
      <c r="H17" s="74" t="n">
        <v>11</v>
      </c>
      <c r="I17" s="74"/>
      <c r="J17" s="76" t="n">
        <f aca="false">РАСПРЕДЕЛЕНИЕ!F4*РАСПРЕДЕЛЕНИЕ!H17</f>
        <v>89184.6153846154</v>
      </c>
      <c r="K17" s="74" t="n">
        <v>25</v>
      </c>
      <c r="L17" s="74"/>
      <c r="M17" s="76" t="n">
        <f aca="false">РАСПРЕДЕЛЕНИЕ!H4*РАСПРЕДЕЛЕНИЕ!K17</f>
        <v>50229.1325695581</v>
      </c>
      <c r="N17" s="77" t="n">
        <f aca="false">РАСПРЕДЕЛЕНИЕ!D16+РАСПРЕДЕЛЕНИЕ!G17+РАСПРЕДЕЛЕНИЕ!J17+РАСПРЕДЕЛЕНИЕ!M17</f>
        <v>442438.562680447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="4" customFormat="true" ht="12.8" hidden="false" customHeight="false" outlineLevel="0" collapsed="false">
      <c r="A18" s="66" t="s">
        <v>37</v>
      </c>
      <c r="B18" s="66"/>
      <c r="C18" s="67" t="n">
        <v>1.5</v>
      </c>
      <c r="D18" s="68"/>
      <c r="E18" s="69" t="n">
        <v>4</v>
      </c>
      <c r="F18" s="69"/>
      <c r="G18" s="70" t="n">
        <f aca="false">РАСПРЕДЕЛЕНИЕ!D4*РАСПРЕДЕЛЕНИЕ!E18</f>
        <v>34825.5319148936</v>
      </c>
      <c r="H18" s="69" t="n">
        <v>8</v>
      </c>
      <c r="I18" s="69"/>
      <c r="J18" s="71" t="n">
        <f aca="false">РАСПРЕДЕЛЕНИЕ!F4*РАСПРЕДЕЛЕНИЕ!H18</f>
        <v>64861.5384615385</v>
      </c>
      <c r="K18" s="69" t="n">
        <v>63</v>
      </c>
      <c r="L18" s="69"/>
      <c r="M18" s="71" t="n">
        <f aca="false">РАСПРЕДЕЛЕНИЕ!H4*РАСПРЕДЕЛЕНИЕ!K18</f>
        <v>126577.414075286</v>
      </c>
      <c r="N18" s="72" t="n">
        <f aca="false">РАСПРЕДЕЛЕНИЕ!D16+РАСПРЕДЕЛЕНИЕ!G18+РАСПРЕДЕЛЕНИЕ!J18+РАСПРЕДЕЛЕНИЕ!M18</f>
        <v>477051.001305651</v>
      </c>
    </row>
    <row r="19" s="78" customFormat="true" ht="12.8" hidden="false" customHeight="false" outlineLevel="0" collapsed="false">
      <c r="A19" s="73" t="s">
        <v>38</v>
      </c>
      <c r="B19" s="73"/>
      <c r="C19" s="67" t="n">
        <v>1.5</v>
      </c>
      <c r="D19" s="68"/>
      <c r="E19" s="74" t="n">
        <v>0</v>
      </c>
      <c r="F19" s="74"/>
      <c r="G19" s="75" t="n">
        <f aca="false">РАСПРЕДЕЛЕНИЕ!D4*РАСПРЕДЕЛЕНИЕ!E19</f>
        <v>0</v>
      </c>
      <c r="H19" s="74" t="n">
        <v>6</v>
      </c>
      <c r="I19" s="74"/>
      <c r="J19" s="76" t="n">
        <f aca="false">РАСПРЕДЕЛЕНИЕ!F4*РАСПРЕДЕЛЕНИЕ!H19</f>
        <v>48646.1538461538</v>
      </c>
      <c r="K19" s="74" t="n">
        <v>45</v>
      </c>
      <c r="L19" s="74"/>
      <c r="M19" s="76" t="n">
        <f aca="false">РАСПРЕДЕЛЕНИЕ!H4*РАСПРЕДЕЛЕНИЕ!K19</f>
        <v>90412.4386252046</v>
      </c>
      <c r="N19" s="77" t="n">
        <f aca="false">РАСПРЕДЕЛЕНИЕ!D16+РАСПРЕДЕЛЕНИЕ!G19+РАСПРЕДЕЛЕНИЕ!J19+РАСПРЕДЕЛЕНИЕ!M19</f>
        <v>389845.109325291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="4" customFormat="true" ht="12.8" hidden="false" customHeight="false" outlineLevel="0" collapsed="false">
      <c r="A20" s="66" t="s">
        <v>39</v>
      </c>
      <c r="B20" s="66"/>
      <c r="C20" s="67" t="n">
        <v>1.5</v>
      </c>
      <c r="D20" s="68"/>
      <c r="E20" s="69" t="n">
        <v>11</v>
      </c>
      <c r="F20" s="69"/>
      <c r="G20" s="70" t="n">
        <f aca="false">РАСПРЕДЕЛЕНИЕ!D4*РАСПРЕДЕЛЕНИЕ!E20</f>
        <v>95770.2127659574</v>
      </c>
      <c r="H20" s="69" t="n">
        <v>7</v>
      </c>
      <c r="I20" s="69"/>
      <c r="J20" s="71" t="n">
        <f aca="false">РАСПРЕДЕЛЕНИЕ!F4*РАСПРЕДЕЛЕНИЕ!H20</f>
        <v>56753.8461538462</v>
      </c>
      <c r="K20" s="69" t="n">
        <v>15</v>
      </c>
      <c r="L20" s="69"/>
      <c r="M20" s="71" t="n">
        <f aca="false">РАСПРЕДЕЛЕНИЕ!H4*РАСПРЕДЕЛЕНИЕ!K20</f>
        <v>30137.4795417349</v>
      </c>
      <c r="N20" s="72" t="n">
        <f aca="false">РАСПРЕДЕЛЕНИЕ!D16+РАСПРЕДЕЛЕНИЕ!G20+РАСПРЕДЕЛЕНИЕ!J20+РАСПРЕДЕЛЕНИЕ!M20</f>
        <v>433448.055315471</v>
      </c>
    </row>
    <row r="21" s="78" customFormat="true" ht="12.8" hidden="false" customHeight="false" outlineLevel="0" collapsed="false">
      <c r="A21" s="73" t="s">
        <v>40</v>
      </c>
      <c r="B21" s="73"/>
      <c r="C21" s="67" t="n">
        <v>1.5</v>
      </c>
      <c r="D21" s="68"/>
      <c r="E21" s="74" t="n">
        <v>15</v>
      </c>
      <c r="F21" s="74"/>
      <c r="G21" s="75" t="n">
        <f aca="false">РАСПРЕДЕЛЕНИЕ!D4*РАСПРЕДЕЛЕНИЕ!E21</f>
        <v>130595.744680851</v>
      </c>
      <c r="H21" s="74" t="n">
        <v>2</v>
      </c>
      <c r="I21" s="74"/>
      <c r="J21" s="76" t="n">
        <f aca="false">РАСПРЕДЕЛЕНИЕ!F4*РАСПРЕДЕЛЕНИЕ!H21</f>
        <v>16215.3846153846</v>
      </c>
      <c r="K21" s="74" t="n">
        <v>12</v>
      </c>
      <c r="L21" s="74"/>
      <c r="M21" s="76" t="n">
        <f aca="false">РАСПРЕДЕЛЕНИЕ!H4*РАСПРЕДЕЛЕНИЕ!K21</f>
        <v>24109.9836333879</v>
      </c>
      <c r="N21" s="77" t="n">
        <f aca="false">РАСПРЕДЕЛЕНИЕ!D16+РАСПРЕДЕЛЕНИЕ!G21+РАСПРЕДЕЛЕНИЕ!J21+РАСПРЕДЕЛЕНИЕ!M21</f>
        <v>421707.629783556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="4" customFormat="true" ht="12.8" hidden="false" customHeight="false" outlineLevel="0" collapsed="false">
      <c r="A22" s="66" t="s">
        <v>41</v>
      </c>
      <c r="B22" s="66"/>
      <c r="C22" s="67" t="n">
        <v>1.5</v>
      </c>
      <c r="D22" s="68"/>
      <c r="E22" s="69" t="n">
        <v>1</v>
      </c>
      <c r="F22" s="69"/>
      <c r="G22" s="70" t="n">
        <f aca="false">РАСПРЕДЕЛЕНИЕ!D4*РАСПРЕДЕЛЕНИЕ!E22</f>
        <v>8706.3829787234</v>
      </c>
      <c r="H22" s="69" t="n">
        <v>9</v>
      </c>
      <c r="I22" s="69"/>
      <c r="J22" s="71" t="n">
        <f aca="false">РАСПРЕДЕЛЕНИЕ!F4*РАСПРЕДЕЛЕНИЕ!H22</f>
        <v>72969.2307692308</v>
      </c>
      <c r="K22" s="69" t="n">
        <v>57</v>
      </c>
      <c r="L22" s="69"/>
      <c r="M22" s="71" t="n">
        <f aca="false">РАСПРЕДЕЛЕНИЕ!H4*РАСПРЕДЕЛЕНИЕ!K22</f>
        <v>114522.422258592</v>
      </c>
      <c r="N22" s="72" t="n">
        <f aca="false">РАСПРЕДЕЛЕНИЕ!D16+РАСПРЕДЕЛЕНИЕ!G22+РАСПРЕДЕЛЕНИЕ!J22+РАСПРЕДЕЛЕНИЕ!M22</f>
        <v>446984.552860479</v>
      </c>
    </row>
    <row r="23" s="78" customFormat="true" ht="12.8" hidden="false" customHeight="false" outlineLevel="0" collapsed="false">
      <c r="A23" s="73" t="s">
        <v>42</v>
      </c>
      <c r="B23" s="73"/>
      <c r="C23" s="67" t="n">
        <v>1.5</v>
      </c>
      <c r="D23" s="68"/>
      <c r="E23" s="74" t="n">
        <v>25</v>
      </c>
      <c r="F23" s="74"/>
      <c r="G23" s="75" t="n">
        <f aca="false">РАСПРЕДЕЛЕНИЕ!D4*РАСПРЕДЕЛЕНИЕ!E23</f>
        <v>217659.574468085</v>
      </c>
      <c r="H23" s="74" t="n">
        <v>6</v>
      </c>
      <c r="I23" s="74"/>
      <c r="J23" s="76" t="n">
        <f aca="false">РАСПРЕДЕЛЕНИЕ!F4*РАСПРЕДЕЛЕНИЕ!H23</f>
        <v>48646.1538461538</v>
      </c>
      <c r="K23" s="74" t="n">
        <v>57</v>
      </c>
      <c r="L23" s="74"/>
      <c r="M23" s="76" t="n">
        <f aca="false">РАСПРЕДЕЛЕНИЕ!H4*РАСПРЕДЕЛЕНИЕ!K23</f>
        <v>114522.422258592</v>
      </c>
      <c r="N23" s="77" t="n">
        <f aca="false">РАСПРЕДЕЛЕНИЕ!D16+РАСПРЕДЕЛЕНИЕ!G23+РАСПРЕДЕЛЕНИЕ!J23+РАСПРЕДЕЛЕНИЕ!M23</f>
        <v>631614.667426764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="4" customFormat="true" ht="12.8" hidden="false" customHeight="false" outlineLevel="0" collapsed="false">
      <c r="A24" s="66" t="s">
        <v>43</v>
      </c>
      <c r="B24" s="66"/>
      <c r="C24" s="67" t="n">
        <v>1.5</v>
      </c>
      <c r="D24" s="68"/>
      <c r="E24" s="69" t="n">
        <v>18</v>
      </c>
      <c r="F24" s="69"/>
      <c r="G24" s="70" t="n">
        <f aca="false">РАСПРЕДЕЛЕНИЕ!D4*РАСПРЕДЕЛЕНИЕ!E24</f>
        <v>156714.893617021</v>
      </c>
      <c r="H24" s="69" t="n">
        <v>4</v>
      </c>
      <c r="I24" s="69"/>
      <c r="J24" s="71" t="n">
        <f aca="false">РАСПРЕДЕЛЕНИЕ!F4*РАСПРЕДЕЛЕНИЕ!H24</f>
        <v>32430.7692307692</v>
      </c>
      <c r="K24" s="69" t="n">
        <v>66</v>
      </c>
      <c r="L24" s="69"/>
      <c r="M24" s="71" t="n">
        <f aca="false">РАСПРЕДЕЛЕНИЕ!H4*РАСПРЕДЕЛЕНИЕ!K24</f>
        <v>132604.909983633</v>
      </c>
      <c r="N24" s="72" t="n">
        <f aca="false">РАСПРЕДЕЛЕНИЕ!D24+РАСПРЕДЕЛЕНИЕ!G24+РАСПРЕДЕЛЕНИЕ!J24+РАСПРЕДЕЛЕНИЕ!M24</f>
        <v>321750.572831424</v>
      </c>
    </row>
    <row r="25" s="78" customFormat="true" ht="12.8" hidden="false" customHeight="false" outlineLevel="0" collapsed="false">
      <c r="A25" s="73" t="s">
        <v>44</v>
      </c>
      <c r="B25" s="73"/>
      <c r="C25" s="67" t="n">
        <v>1.5</v>
      </c>
      <c r="D25" s="68"/>
      <c r="E25" s="74" t="n">
        <v>33</v>
      </c>
      <c r="F25" s="74"/>
      <c r="G25" s="75" t="n">
        <f aca="false">РАСПРЕДЕЛЕНИЕ!D4*РАСПРЕДЕЛЕНИЕ!E25</f>
        <v>287310.638297872</v>
      </c>
      <c r="H25" s="74" t="n">
        <v>8</v>
      </c>
      <c r="I25" s="74"/>
      <c r="J25" s="76" t="n">
        <f aca="false">РАСПРЕДЕЛЕНИЕ!F4*РАСПРЕДЕЛЕНИЕ!H25</f>
        <v>64861.5384615385</v>
      </c>
      <c r="K25" s="74" t="n">
        <v>33</v>
      </c>
      <c r="L25" s="74"/>
      <c r="M25" s="76" t="n">
        <f aca="false">РАСПРЕДЕЛЕНИЕ!H4*РАСПРЕДЕЛЕНИЕ!K25</f>
        <v>66302.4549918167</v>
      </c>
      <c r="N25" s="77" t="n">
        <f aca="false">РАСПРЕДЕЛЕНИЕ!D16+РАСПРЕДЕЛЕНИЕ!G25+РАСПРЕДЕЛЕНИЕ!J25+РАСПРЕДЕЛЕНИЕ!M25</f>
        <v>669261.14860516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="4" customFormat="true" ht="12.8" hidden="false" customHeight="false" outlineLevel="0" collapsed="false">
      <c r="A26" s="66" t="s">
        <v>45</v>
      </c>
      <c r="B26" s="66"/>
      <c r="C26" s="67" t="n">
        <v>1.5</v>
      </c>
      <c r="D26" s="68"/>
      <c r="E26" s="69" t="n">
        <v>4</v>
      </c>
      <c r="F26" s="69"/>
      <c r="G26" s="70" t="n">
        <f aca="false">РАСПРЕДЕЛЕНИЕ!D4*РАСПРЕДЕЛЕНИЕ!E26</f>
        <v>34825.5319148936</v>
      </c>
      <c r="H26" s="69" t="n">
        <v>9</v>
      </c>
      <c r="I26" s="69"/>
      <c r="J26" s="71" t="n">
        <f aca="false">РАСПРЕДЕЛЕНИЕ!F4*РАСПРЕДЕЛЕНИЕ!H26</f>
        <v>72969.2307692308</v>
      </c>
      <c r="K26" s="69" t="n">
        <v>45</v>
      </c>
      <c r="L26" s="69"/>
      <c r="M26" s="71" t="n">
        <f aca="false">РАСПРЕДЕЛЕНИЕ!H4*РАСПРЕДЕЛЕНИЕ!K26</f>
        <v>90412.4386252046</v>
      </c>
      <c r="N26" s="72" t="n">
        <f aca="false">РАСПРЕДЕЛЕНИЕ!D16+РАСПРЕДЕЛЕНИЕ!G26+РАСПРЕДЕЛЕНИЕ!J26+РАСПРЕДЕЛЕНИЕ!M26</f>
        <v>448993.718163262</v>
      </c>
    </row>
    <row r="27" s="78" customFormat="true" ht="12.8" hidden="false" customHeight="false" outlineLevel="0" collapsed="false">
      <c r="A27" s="73" t="s">
        <v>46</v>
      </c>
      <c r="B27" s="73"/>
      <c r="C27" s="67" t="n">
        <v>1.5</v>
      </c>
      <c r="D27" s="68"/>
      <c r="E27" s="74" t="n">
        <v>10</v>
      </c>
      <c r="F27" s="74"/>
      <c r="G27" s="75" t="n">
        <f aca="false">РАСПРЕДЕЛЕНИЕ!D4*РАСПРЕДЕЛЕНИЕ!E27</f>
        <v>87063.829787234</v>
      </c>
      <c r="H27" s="74" t="n">
        <v>11</v>
      </c>
      <c r="I27" s="74"/>
      <c r="J27" s="76" t="n">
        <f aca="false">РАСПРЕДЕЛЕНИЕ!F4*РАСПРЕДЕЛЕНИЕ!H27</f>
        <v>89184.6153846154</v>
      </c>
      <c r="K27" s="74" t="n">
        <v>65</v>
      </c>
      <c r="L27" s="74"/>
      <c r="M27" s="76" t="n">
        <f aca="false">РАСПРЕДЕЛЕНИЕ!H4*РАСПРЕДЕЛЕНИЕ!K27</f>
        <v>130595.744680851</v>
      </c>
      <c r="N27" s="77" t="n">
        <f aca="false">РАСПРЕДЕЛЕНИЕ!D16+РАСПРЕДЕЛЕНИЕ!G27+РАСПРЕДЕЛЕНИЕ!J27+РАСПРЕДЕЛЕНИЕ!M27</f>
        <v>557630.706706633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="3" customFormat="true" ht="12.8" hidden="false" customHeight="true" outlineLevel="0" collapsed="false">
      <c r="A28" s="59" t="s">
        <v>47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72"/>
      <c r="AMI28" s="4"/>
      <c r="AMJ28" s="4"/>
    </row>
    <row r="29" s="65" customFormat="true" ht="12.8" hidden="false" customHeight="false" outlineLevel="0" collapsed="false">
      <c r="A29" s="55" t="s">
        <v>22</v>
      </c>
      <c r="B29" s="55"/>
      <c r="C29" s="61" t="n">
        <v>19</v>
      </c>
      <c r="D29" s="62" t="n">
        <f aca="false">РАСПРЕДЕЛЕНИЕ!B4*РАСПРЕДЕЛЕНИЕ!C29</f>
        <v>3176629.21348315</v>
      </c>
      <c r="E29" s="55" t="n">
        <f aca="false">SUM(РАСПРЕДЕЛЕНИЕ!E30:E48)</f>
        <v>104</v>
      </c>
      <c r="F29" s="55"/>
      <c r="G29" s="62" t="n">
        <f aca="false">SUM(РАСПРЕДЕЛЕНИЕ!G30:G48)</f>
        <v>905463.829787234</v>
      </c>
      <c r="H29" s="55" t="n">
        <f aca="false">SUM(РАСПРЕДЕЛЕНИЕ!H30:H48)</f>
        <v>194</v>
      </c>
      <c r="I29" s="55"/>
      <c r="J29" s="63" t="n">
        <f aca="false">SUM(РАСПРЕДЕЛЕНИЕ!J30:J48)</f>
        <v>1572892.30769231</v>
      </c>
      <c r="K29" s="55" t="n">
        <f aca="false">SUM(РАСПРЕДЕЛЕНИЕ!K30:K48)</f>
        <v>635</v>
      </c>
      <c r="L29" s="64"/>
      <c r="M29" s="63" t="n">
        <f aca="false">SUM(РАСПРЕДЕЛЕНИЕ!M30:M48)</f>
        <v>1275819.96726678</v>
      </c>
      <c r="N29" s="6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MI29" s="4"/>
      <c r="AMJ29" s="4"/>
    </row>
    <row r="30" customFormat="false" ht="12.8" hidden="false" customHeight="false" outlineLevel="0" collapsed="false">
      <c r="A30" s="66" t="s">
        <v>48</v>
      </c>
      <c r="B30" s="66"/>
      <c r="C30" s="67" t="n">
        <v>1</v>
      </c>
      <c r="D30" s="68" t="n">
        <f aca="false">РАСПРЕДЕЛЕНИЕ!D2/РАСПРЕДЕЛЕНИЕ!A4*РАСПРЕДЕЛЕНИЕ!C30</f>
        <v>167191.011235955</v>
      </c>
      <c r="E30" s="69" t="n">
        <v>5</v>
      </c>
      <c r="F30" s="69"/>
      <c r="G30" s="70" t="n">
        <f aca="false">РАСПРЕДЕЛЕНИЕ!D4*РАСПРЕДЕЛЕНИЕ!E30</f>
        <v>43531.914893617</v>
      </c>
      <c r="H30" s="69" t="n">
        <v>3</v>
      </c>
      <c r="I30" s="69"/>
      <c r="J30" s="71" t="n">
        <f aca="false">РАСПРЕДЕЛЕНИЕ!F4*РАСПРЕДЕЛЕНИЕ!H30</f>
        <v>24323.0769230769</v>
      </c>
      <c r="K30" s="69" t="n">
        <v>42</v>
      </c>
      <c r="L30" s="69"/>
      <c r="M30" s="71" t="n">
        <f aca="false">РАСПРЕДЕЛЕНИЕ!H4*РАСПРЕДЕЛЕНИЕ!K30</f>
        <v>84384.9427168576</v>
      </c>
      <c r="N30" s="72" t="n">
        <f aca="false">РАСПРЕДЕЛЕНИЕ!D30+РАСПРЕДЕЛЕНИЕ!G30+РАСПРЕДЕЛЕНИЕ!J30+РАСПРЕДЕЛЕНИЕ!M30</f>
        <v>319430.945769507</v>
      </c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79" customFormat="true" ht="12.8" hidden="false" customHeight="false" outlineLevel="0" collapsed="false">
      <c r="A31" s="73" t="s">
        <v>49</v>
      </c>
      <c r="B31" s="73"/>
      <c r="C31" s="67" t="n">
        <v>1</v>
      </c>
      <c r="D31" s="68"/>
      <c r="E31" s="74" t="n">
        <v>21</v>
      </c>
      <c r="F31" s="74"/>
      <c r="G31" s="75" t="n">
        <f aca="false">РАСПРЕДЕЛЕНИЕ!D4*РАСПРЕДЕЛЕНИЕ!E31</f>
        <v>182834.042553191</v>
      </c>
      <c r="H31" s="74" t="n">
        <v>4</v>
      </c>
      <c r="I31" s="74"/>
      <c r="J31" s="76" t="n">
        <f aca="false">РАСПРЕДЕЛЕНИЕ!F4*РАСПРЕДЕЛЕНИЕ!H31</f>
        <v>32430.7692307692</v>
      </c>
      <c r="K31" s="74" t="n">
        <v>43</v>
      </c>
      <c r="L31" s="74"/>
      <c r="M31" s="76" t="n">
        <f aca="false">РАСПРЕДЕЛЕНИЕ!H4*РАСПРЕДЕЛЕНИЕ!K31</f>
        <v>86394.1080196399</v>
      </c>
      <c r="N31" s="77" t="n">
        <f aca="false">РАСПРЕДЕЛЕНИЕ!D30+РАСПРЕДЕЛЕНИЕ!G31+РАСПРЕДЕЛЕНИЕ!J31+РАСПРЕДЕЛЕНИЕ!M32</f>
        <v>490950.749370161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MI31" s="78"/>
      <c r="AMJ31" s="78"/>
    </row>
    <row r="32" customFormat="false" ht="12.8" hidden="false" customHeight="false" outlineLevel="0" collapsed="false">
      <c r="A32" s="66" t="s">
        <v>50</v>
      </c>
      <c r="B32" s="66"/>
      <c r="C32" s="67" t="n">
        <v>1</v>
      </c>
      <c r="D32" s="68"/>
      <c r="E32" s="69" t="n">
        <v>0</v>
      </c>
      <c r="F32" s="69"/>
      <c r="G32" s="70" t="n">
        <f aca="false">РАСПРЕДЕЛЕНИЕ!D4*РАСПРЕДЕЛЕНИЕ!E32</f>
        <v>0</v>
      </c>
      <c r="H32" s="69" t="n">
        <v>5</v>
      </c>
      <c r="I32" s="69"/>
      <c r="J32" s="71" t="n">
        <f aca="false">РАСПРЕДЕЛЕНИЕ!F4*РАСПРЕДЕЛЕНИЕ!H32</f>
        <v>40538.4615384615</v>
      </c>
      <c r="K32" s="69" t="n">
        <v>54</v>
      </c>
      <c r="L32" s="69"/>
      <c r="M32" s="71" t="n">
        <f aca="false">РАСПРЕДЕЛЕНИЕ!H4*РАСПРЕДЕЛЕНИЕ!K32</f>
        <v>108494.926350246</v>
      </c>
      <c r="N32" s="72" t="n">
        <f aca="false">РАСПРЕДЕЛЕНИЕ!D30+РАСПРЕДЕЛЕНИЕ!G32+РАСПРЕДЕЛЕНИЕ!J32+РАСПРЕДЕЛЕНИЕ!M32</f>
        <v>316224.399124662</v>
      </c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79" customFormat="true" ht="12.8" hidden="false" customHeight="false" outlineLevel="0" collapsed="false">
      <c r="A33" s="73" t="s">
        <v>51</v>
      </c>
      <c r="B33" s="73"/>
      <c r="C33" s="67" t="n">
        <v>1</v>
      </c>
      <c r="D33" s="68"/>
      <c r="E33" s="74" t="n">
        <v>0</v>
      </c>
      <c r="F33" s="74"/>
      <c r="G33" s="75" t="n">
        <f aca="false">РАСПРЕДЕЛЕНИЕ!D4*РАСПРЕДЕЛЕНИЕ!E33</f>
        <v>0</v>
      </c>
      <c r="H33" s="74" t="n">
        <v>6</v>
      </c>
      <c r="I33" s="74"/>
      <c r="J33" s="76" t="n">
        <f aca="false">РАСПРЕДЕЛЕНИЕ!F4*РАСПРЕДЕЛЕНИЕ!H33</f>
        <v>48646.1538461538</v>
      </c>
      <c r="K33" s="74" t="n">
        <v>12</v>
      </c>
      <c r="L33" s="74"/>
      <c r="M33" s="76" t="n">
        <f aca="false">РАСПРЕДЕЛЕНИЕ!H4*РАСПРЕДЕЛЕНИЕ!K33</f>
        <v>24109.9836333879</v>
      </c>
      <c r="N33" s="77" t="n">
        <f aca="false">РАСПРЕДЕЛЕНИЕ!D30+РАСПРЕДЕЛЕНИЕ!G33+РАСПРЕДЕЛЕНИЕ!J33+РАСПРЕДЕЛЕНИЕ!M33</f>
        <v>239947.148715497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MI33" s="78"/>
      <c r="AMJ33" s="78"/>
    </row>
    <row r="34" customFormat="false" ht="12.8" hidden="false" customHeight="false" outlineLevel="0" collapsed="false">
      <c r="A34" s="66" t="s">
        <v>52</v>
      </c>
      <c r="B34" s="66"/>
      <c r="C34" s="67" t="n">
        <v>1</v>
      </c>
      <c r="D34" s="68"/>
      <c r="E34" s="69" t="n">
        <v>4</v>
      </c>
      <c r="F34" s="69"/>
      <c r="G34" s="70" t="n">
        <f aca="false">РАСПРЕДЕЛЕНИЕ!D4*РАСПРЕДЕЛЕНИЕ!E34</f>
        <v>34825.5319148936</v>
      </c>
      <c r="H34" s="69" t="n">
        <v>7</v>
      </c>
      <c r="I34" s="69"/>
      <c r="J34" s="71" t="n">
        <f aca="false">РАСПРЕДЕЛЕНИЕ!F4*РАСПРЕДЕЛЕНИЕ!H34</f>
        <v>56753.8461538462</v>
      </c>
      <c r="K34" s="69" t="n">
        <v>12</v>
      </c>
      <c r="L34" s="69"/>
      <c r="M34" s="71" t="n">
        <f aca="false">РАСПРЕДЕЛЕНИЕ!H4*РАСПРЕДЕЛЕНИЕ!K34</f>
        <v>24109.9836333879</v>
      </c>
      <c r="N34" s="72" t="n">
        <f aca="false">РАСПРЕДЕЛЕНИЕ!D30+РАСПРЕДЕЛЕНИЕ!G34+РАСПРЕДЕЛЕНИЕ!J34+РАСПРЕДЕЛЕНИЕ!M34</f>
        <v>282880.372938083</v>
      </c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79" customFormat="true" ht="12.8" hidden="false" customHeight="false" outlineLevel="0" collapsed="false">
      <c r="A35" s="73" t="s">
        <v>53</v>
      </c>
      <c r="B35" s="73"/>
      <c r="C35" s="67" t="n">
        <v>1</v>
      </c>
      <c r="D35" s="68"/>
      <c r="E35" s="74" t="n">
        <v>1</v>
      </c>
      <c r="F35" s="74"/>
      <c r="G35" s="75" t="n">
        <f aca="false">РАСПРЕДЕЛЕНИЕ!D4*РАСПРЕДЕЛЕНИЕ!E35</f>
        <v>8706.3829787234</v>
      </c>
      <c r="H35" s="74" t="n">
        <v>8</v>
      </c>
      <c r="I35" s="74"/>
      <c r="J35" s="76" t="n">
        <f aca="false">РАСПРЕДЕЛЕНИЕ!F4*РАСПРЕДЕЛЕНИЕ!H35</f>
        <v>64861.5384615385</v>
      </c>
      <c r="K35" s="74" t="n">
        <v>15</v>
      </c>
      <c r="L35" s="74"/>
      <c r="M35" s="76" t="n">
        <f aca="false">РАСПРЕДЕЛЕНИЕ!H4*РАСПРЕДЕЛЕНИЕ!K35</f>
        <v>30137.4795417349</v>
      </c>
      <c r="N35" s="77" t="n">
        <f aca="false">РАСПРЕДЕЛЕНИЕ!D30+РАСПРЕДЕЛЕНИЕ!G35+РАСПРЕДЕЛЕНИЕ!J35+РАСПРЕДЕЛЕНИЕ!M35</f>
        <v>270896.412217952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MI35" s="78"/>
      <c r="AMJ35" s="78"/>
    </row>
    <row r="36" customFormat="false" ht="12.8" hidden="false" customHeight="false" outlineLevel="0" collapsed="false">
      <c r="A36" s="66" t="s">
        <v>54</v>
      </c>
      <c r="B36" s="66"/>
      <c r="C36" s="67" t="n">
        <v>1</v>
      </c>
      <c r="D36" s="68"/>
      <c r="E36" s="69" t="n">
        <v>2</v>
      </c>
      <c r="F36" s="69"/>
      <c r="G36" s="70" t="n">
        <f aca="false">РАСПРЕДЕЛЕНИЕ!D4*РАСПРЕДЕЛЕНИЕ!E36</f>
        <v>17412.7659574468</v>
      </c>
      <c r="H36" s="69" t="n">
        <v>9</v>
      </c>
      <c r="I36" s="69"/>
      <c r="J36" s="71" t="n">
        <f aca="false">РАСПРЕДЕЛЕНИЕ!F4*РАСПРЕДЕЛЕНИЕ!H36</f>
        <v>72969.2307692308</v>
      </c>
      <c r="K36" s="69" t="n">
        <v>35</v>
      </c>
      <c r="L36" s="69"/>
      <c r="M36" s="71" t="n">
        <f aca="false">РАСПРЕДЕЛЕНИЕ!H4*РАСПРЕДЕЛЕНИЕ!K36</f>
        <v>70320.7855973813</v>
      </c>
      <c r="N36" s="72" t="n">
        <f aca="false">РАСПРЕДЕЛЕНИЕ!D30+РАСПРЕДЕЛЕНИЕ!G36+РАСПРЕДЕЛЕНИЕ!J36+РАСПРЕДЕЛЕНИЕ!M36</f>
        <v>327893.793560014</v>
      </c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79" customFormat="true" ht="12.8" hidden="false" customHeight="false" outlineLevel="0" collapsed="false">
      <c r="A37" s="73" t="s">
        <v>55</v>
      </c>
      <c r="B37" s="73"/>
      <c r="C37" s="67" t="n">
        <v>1</v>
      </c>
      <c r="D37" s="68"/>
      <c r="E37" s="74" t="n">
        <v>0</v>
      </c>
      <c r="F37" s="74"/>
      <c r="G37" s="75" t="n">
        <f aca="false">РАСПРЕДЕЛЕНИЕ!D4*РАСПРЕДЕЛЕНИЕ!E37</f>
        <v>0</v>
      </c>
      <c r="H37" s="74" t="n">
        <v>10</v>
      </c>
      <c r="I37" s="74"/>
      <c r="J37" s="76" t="n">
        <f aca="false">РАСПРЕДЕЛЕНИЕ!F4*РАСПРЕДЕЛЕНИЕ!H37</f>
        <v>81076.9230769231</v>
      </c>
      <c r="K37" s="74" t="n">
        <v>42</v>
      </c>
      <c r="L37" s="74"/>
      <c r="M37" s="76" t="n">
        <f aca="false">РАСПРЕДЕЛЕНИЕ!H4*РАСПРЕДЕЛЕНИЕ!K37</f>
        <v>84384.9427168576</v>
      </c>
      <c r="N37" s="77" t="n">
        <f aca="false">РАСПРЕДЕЛЕНИЕ!D30+РАСПРЕДЕЛЕНИЕ!G37+РАСПРЕДЕЛЕНИЕ!J37+РАСПРЕДЕЛЕНИЕ!M37</f>
        <v>332652.877029736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MI37" s="78"/>
      <c r="AMJ37" s="78"/>
    </row>
    <row r="38" customFormat="false" ht="12.8" hidden="false" customHeight="false" outlineLevel="0" collapsed="false">
      <c r="A38" s="66" t="s">
        <v>56</v>
      </c>
      <c r="B38" s="66"/>
      <c r="C38" s="67" t="n">
        <v>1</v>
      </c>
      <c r="D38" s="68"/>
      <c r="E38" s="69" t="n">
        <v>10</v>
      </c>
      <c r="F38" s="69"/>
      <c r="G38" s="70" t="n">
        <f aca="false">РАСПРЕДЕЛЕНИЕ!D4*РАСПРЕДЕЛЕНИЕ!E38</f>
        <v>87063.829787234</v>
      </c>
      <c r="H38" s="69" t="n">
        <v>11</v>
      </c>
      <c r="I38" s="69"/>
      <c r="J38" s="71" t="n">
        <f aca="false">РАСПРЕДЕЛЕНИЕ!F4*РАСПРЕДЕЛЕНИЕ!H38</f>
        <v>89184.6153846154</v>
      </c>
      <c r="K38" s="69" t="n">
        <v>43</v>
      </c>
      <c r="L38" s="69"/>
      <c r="M38" s="71" t="n">
        <f aca="false">РАСПРЕДЕЛЕНИЕ!H4*РАСПРЕДЕЛЕНИЕ!K38</f>
        <v>86394.1080196399</v>
      </c>
      <c r="N38" s="72" t="n">
        <f aca="false">РАСПРЕДЕЛЕНИЕ!D30+РАСПРЕДЕЛЕНИЕ!G38+РАСПРЕДЕЛЕНИЕ!J38+РАСПРЕДЕЛЕНИЕ!M38</f>
        <v>429833.564427444</v>
      </c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79" customFormat="true" ht="12.8" hidden="false" customHeight="false" outlineLevel="0" collapsed="false">
      <c r="A39" s="73" t="s">
        <v>57</v>
      </c>
      <c r="B39" s="73"/>
      <c r="C39" s="67" t="n">
        <v>1</v>
      </c>
      <c r="D39" s="68"/>
      <c r="E39" s="74" t="n">
        <v>9</v>
      </c>
      <c r="F39" s="74"/>
      <c r="G39" s="75" t="n">
        <f aca="false">РАСПРЕДЕЛЕНИЕ!D4*РАСПРЕДЕЛЕНИЕ!E39</f>
        <v>78357.4468085106</v>
      </c>
      <c r="H39" s="74" t="n">
        <v>12</v>
      </c>
      <c r="I39" s="74"/>
      <c r="J39" s="76" t="n">
        <f aca="false">РАСПРЕДЕЛЕНИЕ!F4*РАСПРЕДЕЛЕНИЕ!H39</f>
        <v>97292.3076923077</v>
      </c>
      <c r="K39" s="74" t="n">
        <v>21</v>
      </c>
      <c r="L39" s="74"/>
      <c r="M39" s="76" t="n">
        <f aca="false">РАСПРЕДЕЛЕНИЕ!H4*РАСПРЕДЕЛЕНИЕ!K39</f>
        <v>42192.4713584288</v>
      </c>
      <c r="N39" s="77" t="n">
        <f aca="false">РАСПРЕДЕЛЕНИЕ!D30+РАСПРЕДЕЛЕНИЕ!G39+РАСПРЕДЕЛЕНИЕ!J39+РАСПРЕДЕЛЕНИЕ!M39</f>
        <v>385033.237095202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MI39" s="78"/>
      <c r="AMJ39" s="78"/>
    </row>
    <row r="40" customFormat="false" ht="12.8" hidden="false" customHeight="false" outlineLevel="0" collapsed="false">
      <c r="A40" s="66" t="s">
        <v>58</v>
      </c>
      <c r="B40" s="66"/>
      <c r="C40" s="67" t="n">
        <v>1</v>
      </c>
      <c r="D40" s="68"/>
      <c r="E40" s="69" t="n">
        <v>0</v>
      </c>
      <c r="F40" s="69"/>
      <c r="G40" s="70" t="n">
        <f aca="false">РАСПРЕДЕЛЕНИЕ!D4*РАСПРЕДЕЛЕНИЕ!E40</f>
        <v>0</v>
      </c>
      <c r="H40" s="69" t="n">
        <v>12</v>
      </c>
      <c r="I40" s="69"/>
      <c r="J40" s="71" t="n">
        <f aca="false">РАСПРЕДЕЛЕНИЕ!F4*РАСПРЕДЕЛЕНИЕ!H40</f>
        <v>97292.3076923077</v>
      </c>
      <c r="K40" s="69" t="n">
        <v>23</v>
      </c>
      <c r="L40" s="69"/>
      <c r="M40" s="71" t="n">
        <f aca="false">РАСПРЕДЕЛЕНИЕ!H4*РАСПРЕДЕЛЕНИЕ!K40</f>
        <v>46210.8019639935</v>
      </c>
      <c r="N40" s="72" t="n">
        <f aca="false">РАСПРЕДЕЛЕНИЕ!D30+РАСПРЕДЕЛЕНИЕ!G40+РАСПРЕДЕЛЕНИЕ!J40+РАСПРЕДЕЛЕНИЕ!M40</f>
        <v>310694.120892256</v>
      </c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79" customFormat="true" ht="12.8" hidden="false" customHeight="false" outlineLevel="0" collapsed="false">
      <c r="A41" s="73" t="s">
        <v>59</v>
      </c>
      <c r="B41" s="73"/>
      <c r="C41" s="67" t="n">
        <v>1</v>
      </c>
      <c r="D41" s="68"/>
      <c r="E41" s="74" t="n">
        <v>0</v>
      </c>
      <c r="F41" s="74"/>
      <c r="G41" s="75" t="n">
        <f aca="false">РАСПРЕДЕЛЕНИЕ!D4*РАСПРЕДЕЛЕНИЕ!E41</f>
        <v>0</v>
      </c>
      <c r="H41" s="74" t="n">
        <v>13</v>
      </c>
      <c r="I41" s="74"/>
      <c r="J41" s="76" t="n">
        <f aca="false">РАСПРЕДЕЛЕНИЕ!F4*РАСПРЕДЕЛЕНИЕ!H41</f>
        <v>105400</v>
      </c>
      <c r="K41" s="74" t="n">
        <v>25</v>
      </c>
      <c r="L41" s="74"/>
      <c r="M41" s="76" t="n">
        <f aca="false">РАСПРЕДЕЛЕНИЕ!H4*РАСПРЕДЕЛЕНИЕ!K41</f>
        <v>50229.1325695581</v>
      </c>
      <c r="N41" s="77" t="n">
        <f aca="false">РАСПРЕДЕЛЕНИЕ!D30+РАСПРЕДЕЛЕНИЕ!G41+РАСПРЕДЕЛЕНИЕ!J41+РАСПРЕДЕЛЕНИЕ!M41</f>
        <v>322820.143805513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MI41" s="78"/>
      <c r="AMJ41" s="78"/>
    </row>
    <row r="42" customFormat="false" ht="12.8" hidden="false" customHeight="false" outlineLevel="0" collapsed="false">
      <c r="A42" s="66" t="s">
        <v>60</v>
      </c>
      <c r="B42" s="66"/>
      <c r="C42" s="67" t="n">
        <v>1</v>
      </c>
      <c r="D42" s="68"/>
      <c r="E42" s="69" t="n">
        <v>13</v>
      </c>
      <c r="F42" s="69"/>
      <c r="G42" s="70" t="n">
        <f aca="false">РАСПРЕДЕЛЕНИЕ!D4*РАСПРЕДЕЛЕНИЕ!E42</f>
        <v>113182.978723404</v>
      </c>
      <c r="H42" s="69" t="n">
        <v>14</v>
      </c>
      <c r="I42" s="69"/>
      <c r="J42" s="71" t="n">
        <f aca="false">РАСПРЕДЕЛЕНИЕ!F4*РАСПРЕДЕЛЕНИЕ!H42</f>
        <v>113507.692307692</v>
      </c>
      <c r="K42" s="69" t="n">
        <v>26</v>
      </c>
      <c r="L42" s="69"/>
      <c r="M42" s="71" t="n">
        <f aca="false">РАСПРЕДЕЛЕНИЕ!H4*РАСПРЕДЕЛЕНИЕ!K42</f>
        <v>52238.2978723404</v>
      </c>
      <c r="N42" s="72" t="n">
        <f aca="false">РАСПРЕДЕЛЕНИЕ!D30+РАСПРЕДЕЛЕНИЕ!G42+РАСПРЕДЕЛЕНИЕ!J42+РАСПРЕДЕЛЕНИЕ!M42</f>
        <v>446119.980139392</v>
      </c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79" customFormat="true" ht="12.8" hidden="false" customHeight="false" outlineLevel="0" collapsed="false">
      <c r="A43" s="73" t="s">
        <v>61</v>
      </c>
      <c r="B43" s="73"/>
      <c r="C43" s="67" t="n">
        <v>1</v>
      </c>
      <c r="D43" s="68"/>
      <c r="E43" s="74" t="n">
        <v>3</v>
      </c>
      <c r="F43" s="74"/>
      <c r="G43" s="75" t="n">
        <f aca="false">РАСПРЕДЕЛЕНИЕ!D4*РАСПРЕДЕЛЕНИЕ!E43</f>
        <v>26119.1489361702</v>
      </c>
      <c r="H43" s="74" t="n">
        <v>15</v>
      </c>
      <c r="I43" s="74"/>
      <c r="J43" s="76" t="n">
        <f aca="false">РАСПРЕДЕЛЕНИЕ!F4*РАСПРЕДЕЛЕНИЕ!H43</f>
        <v>121615.384615385</v>
      </c>
      <c r="K43" s="74" t="n">
        <v>55</v>
      </c>
      <c r="L43" s="74"/>
      <c r="M43" s="76" t="n">
        <f aca="false">РАСПРЕДЕЛЕНИЕ!H4*РАСПРЕДЕЛЕНИЕ!K43</f>
        <v>110504.091653028</v>
      </c>
      <c r="N43" s="77" t="n">
        <f aca="false">РАСПРЕДЕЛЕНИЕ!D30+РАСПРЕДЕЛЕНИЕ!G43+РАСПРЕДЕЛЕНИЕ!J43+РАСПРЕДЕЛЕНИЕ!M43</f>
        <v>425429.636440538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MI43" s="78"/>
      <c r="AMJ43" s="78"/>
    </row>
    <row r="44" customFormat="false" ht="12.8" hidden="false" customHeight="false" outlineLevel="0" collapsed="false">
      <c r="A44" s="66" t="s">
        <v>62</v>
      </c>
      <c r="B44" s="66"/>
      <c r="C44" s="67" t="n">
        <v>1</v>
      </c>
      <c r="D44" s="68"/>
      <c r="E44" s="69" t="n">
        <v>2</v>
      </c>
      <c r="F44" s="69"/>
      <c r="G44" s="70" t="n">
        <f aca="false">РАСПРЕДЕЛЕНИЕ!D4*РАСПРЕДЕЛЕНИЕ!E44</f>
        <v>17412.7659574468</v>
      </c>
      <c r="H44" s="69" t="n">
        <v>16</v>
      </c>
      <c r="I44" s="69"/>
      <c r="J44" s="71" t="n">
        <f aca="false">РАСПРЕДЕЛЕНИЕ!F4*РАСПРЕДЕЛЕНИЕ!H44</f>
        <v>129723.076923077</v>
      </c>
      <c r="K44" s="69" t="n">
        <v>23</v>
      </c>
      <c r="L44" s="69"/>
      <c r="M44" s="71" t="n">
        <f aca="false">РАСПРЕДЕЛЕНИЕ!H4*РАСПРЕДЕЛЕНИЕ!K44</f>
        <v>46210.8019639935</v>
      </c>
      <c r="N44" s="72" t="n">
        <f aca="false">РАСПРЕДЕЛЕНИЕ!D30+РАСПРЕДЕЛЕНИЕ!G44+РАСПРЕДЕЛЕНИЕ!J44+РАСПРЕДЕЛЕНИЕ!M44</f>
        <v>360537.656080472</v>
      </c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79" customFormat="true" ht="12.8" hidden="false" customHeight="false" outlineLevel="0" collapsed="false">
      <c r="A45" s="73" t="s">
        <v>63</v>
      </c>
      <c r="B45" s="73"/>
      <c r="C45" s="67" t="n">
        <v>1</v>
      </c>
      <c r="D45" s="68"/>
      <c r="E45" s="74" t="n">
        <v>12</v>
      </c>
      <c r="F45" s="74"/>
      <c r="G45" s="75" t="n">
        <f aca="false">РАСПРЕДЕЛЕНИЕ!D4*РАСПРЕДЕЛЕНИЕ!E45</f>
        <v>104476.595744681</v>
      </c>
      <c r="H45" s="74" t="n">
        <v>18</v>
      </c>
      <c r="I45" s="74"/>
      <c r="J45" s="76" t="n">
        <f aca="false">РАСПРЕДЕЛЕНИЕ!F4*РАСПРЕДЕЛЕНИЕ!H45</f>
        <v>145938.461538462</v>
      </c>
      <c r="K45" s="74" t="n">
        <v>47</v>
      </c>
      <c r="L45" s="74"/>
      <c r="M45" s="76" t="n">
        <f aca="false">РАСПРЕДЕЛЕНИЕ!H4*РАСПРЕДЕЛЕНИЕ!K45</f>
        <v>94430.7692307692</v>
      </c>
      <c r="N45" s="77" t="n">
        <f aca="false">РАСПРЕДЕЛЕНИЕ!D30+РАСПРЕДЕЛЕНИЕ!G45+РАСПРЕДЕЛЕНИЕ!J45+РАСПРЕДЕЛЕНИЕ!M45</f>
        <v>512036.837749867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MI45" s="78"/>
      <c r="AMJ45" s="78"/>
    </row>
    <row r="46" customFormat="false" ht="12.8" hidden="false" customHeight="false" outlineLevel="0" collapsed="false">
      <c r="A46" s="66" t="s">
        <v>64</v>
      </c>
      <c r="B46" s="66"/>
      <c r="C46" s="67" t="n">
        <v>1</v>
      </c>
      <c r="D46" s="68"/>
      <c r="E46" s="69" t="n">
        <v>4</v>
      </c>
      <c r="F46" s="69"/>
      <c r="G46" s="70" t="n">
        <f aca="false">РАСПРЕДЕЛЕНИЕ!D4*РАСПРЕДЕЛЕНИЕ!E46</f>
        <v>34825.5319148936</v>
      </c>
      <c r="H46" s="69" t="n">
        <v>17</v>
      </c>
      <c r="I46" s="69"/>
      <c r="J46" s="71" t="n">
        <f aca="false">РАСПРЕДЕЛЕНИЕ!F4*РАСПРЕДЕЛЕНИЕ!H46</f>
        <v>137830.769230769</v>
      </c>
      <c r="K46" s="69" t="n">
        <v>53</v>
      </c>
      <c r="L46" s="69"/>
      <c r="M46" s="71" t="n">
        <f aca="false">РАСПРЕДЕЛЕНИЕ!H4*РАСПРЕДЕЛЕНИЕ!K46</f>
        <v>106485.761047463</v>
      </c>
      <c r="N46" s="72" t="n">
        <f aca="false">РАСПРЕДЕЛЕНИЕ!D30+РАСПРЕДЕЛЕНИЕ!G46+РАСПРЕДЕЛЕНИЕ!J46+РАСПРЕДЕЛЕНИЕ!M46</f>
        <v>446333.073429081</v>
      </c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79" customFormat="true" ht="12.8" hidden="false" customHeight="false" outlineLevel="0" collapsed="false">
      <c r="A47" s="73" t="s">
        <v>65</v>
      </c>
      <c r="B47" s="73"/>
      <c r="C47" s="67" t="n">
        <v>1</v>
      </c>
      <c r="D47" s="68"/>
      <c r="E47" s="74" t="n">
        <v>17</v>
      </c>
      <c r="F47" s="74"/>
      <c r="G47" s="75" t="n">
        <f aca="false">РАСПРЕДЕЛЕНИЕ!D4*РАСПРЕДЕЛЕНИЕ!E47</f>
        <v>148008.510638298</v>
      </c>
      <c r="H47" s="74" t="n">
        <v>3</v>
      </c>
      <c r="I47" s="74"/>
      <c r="J47" s="76" t="n">
        <f aca="false">РАСПРЕДЕЛЕНИЕ!F4*РАСПРЕДЕЛЕНИЕ!H47</f>
        <v>24323.0769230769</v>
      </c>
      <c r="K47" s="74" t="n">
        <v>45</v>
      </c>
      <c r="L47" s="74"/>
      <c r="M47" s="76" t="n">
        <f aca="false">РАСПРЕДЕЛЕНИЕ!H4*РАСПРЕДЕЛЕНИЕ!K47</f>
        <v>90412.4386252046</v>
      </c>
      <c r="N47" s="77" t="n">
        <f aca="false">РАСПРЕДЕЛЕНИЕ!D30+РАСПРЕДЕЛЕНИЕ!G47+РАСПРЕДЕЛЕНИЕ!J47+РАСПРЕДЕЛЕНИЕ!M47</f>
        <v>429935.037422534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MI47" s="78"/>
      <c r="AMJ47" s="78"/>
    </row>
    <row r="48" customFormat="false" ht="12.8" hidden="false" customHeight="false" outlineLevel="0" collapsed="false">
      <c r="A48" s="66" t="s">
        <v>66</v>
      </c>
      <c r="B48" s="66"/>
      <c r="C48" s="67" t="n">
        <v>1</v>
      </c>
      <c r="D48" s="68"/>
      <c r="E48" s="69" t="n">
        <v>1</v>
      </c>
      <c r="F48" s="69"/>
      <c r="G48" s="70" t="n">
        <f aca="false">РАСПРЕДЕЛЕНИЕ!D4*РАСПРЕДЕЛЕНИЕ!E48</f>
        <v>8706.3829787234</v>
      </c>
      <c r="H48" s="69" t="n">
        <v>11</v>
      </c>
      <c r="I48" s="69"/>
      <c r="J48" s="71" t="n">
        <f aca="false">РАСПРЕДЕЛЕНИЕ!F4*РАСПРЕДЕЛЕНИЕ!H48</f>
        <v>89184.6153846154</v>
      </c>
      <c r="K48" s="69" t="n">
        <v>19</v>
      </c>
      <c r="L48" s="69"/>
      <c r="M48" s="71" t="n">
        <f aca="false">РАСПРЕДЕЛЕНИЕ!H4*РАСПРЕДЕЛЕНИЕ!K48</f>
        <v>38174.1407528642</v>
      </c>
      <c r="N48" s="72" t="n">
        <f aca="false">РАСПРЕДЕЛЕНИЕ!D30+РАСПРЕДЕЛЕНИЕ!G48+РАСПРЕДЕЛЕНИЕ!J48+РАСПРЕДЕЛЕНИЕ!M48</f>
        <v>303256.150352158</v>
      </c>
    </row>
  </sheetData>
  <mergeCells count="16">
    <mergeCell ref="A6:A7"/>
    <mergeCell ref="B6:B7"/>
    <mergeCell ref="C6:D6"/>
    <mergeCell ref="E6:G6"/>
    <mergeCell ref="H6:J6"/>
    <mergeCell ref="K6:M6"/>
    <mergeCell ref="N6:N8"/>
    <mergeCell ref="A9:L9"/>
    <mergeCell ref="C11:C13"/>
    <mergeCell ref="D11:D13"/>
    <mergeCell ref="A14:L14"/>
    <mergeCell ref="C16:C27"/>
    <mergeCell ref="D16:D27"/>
    <mergeCell ref="A28:L28"/>
    <mergeCell ref="C30:C48"/>
    <mergeCell ref="D30:D4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K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D12"/>
    </sheetView>
  </sheetViews>
  <sheetFormatPr defaultRowHeight="17.35"/>
  <cols>
    <col collapsed="false" hidden="false" max="1" min="1" style="80" width="16.1989795918367"/>
    <col collapsed="false" hidden="false" max="3" min="2" style="81" width="12.0969387755102"/>
    <col collapsed="false" hidden="false" max="4" min="4" style="82" width="12.0969387755102"/>
    <col collapsed="false" hidden="false" max="5" min="5" style="81" width="44.1683673469388"/>
    <col collapsed="false" hidden="false" max="6" min="6" style="81" width="12.0969387755102"/>
    <col collapsed="false" hidden="false" max="8" min="7" style="80" width="12.0969387755102"/>
    <col collapsed="false" hidden="false" max="9" min="9" style="80" width="14.6887755102041"/>
    <col collapsed="false" hidden="false" max="1023" min="10" style="80" width="12.0969387755102"/>
    <col collapsed="false" hidden="false" max="1025" min="1024" style="82" width="12.0969387755102"/>
  </cols>
  <sheetData>
    <row r="1" customFormat="false" ht="24.05" hidden="false" customHeight="true" outlineLevel="0" collapsed="false">
      <c r="A1" s="83" t="s">
        <v>67</v>
      </c>
      <c r="B1" s="83"/>
      <c r="C1" s="83"/>
      <c r="E1" s="82"/>
      <c r="F1" s="82"/>
      <c r="G1" s="82"/>
      <c r="I1" s="82"/>
      <c r="J1" s="82"/>
      <c r="K1" s="82"/>
    </row>
    <row r="2" customFormat="false" ht="18.5" hidden="false" customHeight="false" outlineLevel="0" collapsed="false">
      <c r="A2" s="84" t="s">
        <v>68</v>
      </c>
      <c r="B2" s="85" t="s">
        <v>69</v>
      </c>
      <c r="C2" s="86" t="s">
        <v>23</v>
      </c>
      <c r="E2" s="82"/>
      <c r="F2" s="82"/>
      <c r="G2" s="82"/>
      <c r="I2" s="82"/>
      <c r="J2" s="82"/>
      <c r="K2" s="82"/>
    </row>
    <row r="3" customFormat="false" ht="17.6" hidden="false" customHeight="true" outlineLevel="0" collapsed="false">
      <c r="A3" s="87" t="s">
        <v>70</v>
      </c>
      <c r="B3" s="88" t="n">
        <v>1</v>
      </c>
      <c r="C3" s="88" t="n">
        <v>12</v>
      </c>
      <c r="E3" s="82"/>
      <c r="F3" s="82"/>
      <c r="G3" s="82"/>
      <c r="I3" s="82"/>
      <c r="J3" s="82"/>
      <c r="K3" s="82"/>
    </row>
    <row r="4" customFormat="false" ht="17.6" hidden="false" customHeight="false" outlineLevel="0" collapsed="false">
      <c r="A4" s="87"/>
      <c r="B4" s="88" t="n">
        <v>2</v>
      </c>
      <c r="C4" s="88" t="n">
        <v>11</v>
      </c>
      <c r="E4" s="82"/>
      <c r="F4" s="82"/>
      <c r="G4" s="82"/>
      <c r="I4" s="82"/>
      <c r="J4" s="82"/>
      <c r="K4" s="82"/>
    </row>
    <row r="5" customFormat="false" ht="17.6" hidden="false" customHeight="false" outlineLevel="0" collapsed="false">
      <c r="A5" s="87"/>
      <c r="B5" s="88" t="n">
        <v>3</v>
      </c>
      <c r="C5" s="88" t="n">
        <v>10</v>
      </c>
      <c r="E5" s="82"/>
      <c r="F5" s="82"/>
      <c r="G5" s="82"/>
      <c r="I5" s="82"/>
      <c r="J5" s="82"/>
      <c r="K5" s="82"/>
    </row>
    <row r="6" customFormat="false" ht="17.6" hidden="false" customHeight="true" outlineLevel="0" collapsed="false">
      <c r="A6" s="89" t="s">
        <v>71</v>
      </c>
      <c r="B6" s="90" t="n">
        <v>1</v>
      </c>
      <c r="C6" s="90" t="n">
        <v>9</v>
      </c>
      <c r="E6" s="82"/>
      <c r="F6" s="82"/>
      <c r="G6" s="82"/>
      <c r="I6" s="82"/>
      <c r="J6" s="82"/>
      <c r="K6" s="82"/>
    </row>
    <row r="7" customFormat="false" ht="17.6" hidden="false" customHeight="false" outlineLevel="0" collapsed="false">
      <c r="A7" s="89"/>
      <c r="B7" s="90" t="n">
        <v>2</v>
      </c>
      <c r="C7" s="90" t="n">
        <v>8</v>
      </c>
      <c r="E7" s="82"/>
      <c r="F7" s="82"/>
      <c r="G7" s="82"/>
      <c r="I7" s="82"/>
      <c r="J7" s="82"/>
      <c r="K7" s="82"/>
    </row>
    <row r="8" customFormat="false" ht="17.6" hidden="false" customHeight="false" outlineLevel="0" collapsed="false">
      <c r="A8" s="89"/>
      <c r="B8" s="90" t="n">
        <v>3</v>
      </c>
      <c r="C8" s="90" t="n">
        <v>7</v>
      </c>
      <c r="E8" s="82"/>
      <c r="F8" s="82"/>
      <c r="G8" s="82"/>
      <c r="I8" s="82"/>
      <c r="J8" s="82"/>
      <c r="K8" s="82"/>
    </row>
    <row r="9" customFormat="false" ht="17.6" hidden="false" customHeight="true" outlineLevel="0" collapsed="false">
      <c r="A9" s="87" t="s">
        <v>72</v>
      </c>
      <c r="B9" s="88" t="n">
        <v>1</v>
      </c>
      <c r="C9" s="88" t="n">
        <v>6</v>
      </c>
      <c r="E9" s="82"/>
      <c r="F9" s="82"/>
      <c r="G9" s="82"/>
      <c r="I9" s="82"/>
      <c r="J9" s="82"/>
      <c r="K9" s="82"/>
    </row>
    <row r="10" customFormat="false" ht="17.6" hidden="false" customHeight="false" outlineLevel="0" collapsed="false">
      <c r="A10" s="87"/>
      <c r="B10" s="88" t="n">
        <v>2</v>
      </c>
      <c r="C10" s="88" t="n">
        <v>5</v>
      </c>
      <c r="E10" s="82"/>
      <c r="F10" s="82"/>
      <c r="G10" s="82"/>
      <c r="I10" s="82"/>
      <c r="J10" s="82"/>
      <c r="K10" s="82"/>
    </row>
    <row r="11" customFormat="false" ht="17.6" hidden="false" customHeight="false" outlineLevel="0" collapsed="false">
      <c r="A11" s="87"/>
      <c r="B11" s="88" t="n">
        <v>3</v>
      </c>
      <c r="C11" s="88" t="n">
        <v>4</v>
      </c>
      <c r="E11" s="82"/>
      <c r="F11" s="82"/>
      <c r="G11" s="82"/>
      <c r="I11" s="82"/>
      <c r="J11" s="82"/>
      <c r="K11" s="82"/>
    </row>
    <row r="12" customFormat="false" ht="17.6" hidden="false" customHeight="true" outlineLevel="0" collapsed="false">
      <c r="A12" s="89" t="s">
        <v>73</v>
      </c>
      <c r="B12" s="90" t="n">
        <v>1</v>
      </c>
      <c r="C12" s="90" t="n">
        <v>3</v>
      </c>
      <c r="E12" s="91"/>
    </row>
    <row r="13" customFormat="false" ht="17.6" hidden="false" customHeight="false" outlineLevel="0" collapsed="false">
      <c r="A13" s="89"/>
      <c r="B13" s="90" t="n">
        <v>2</v>
      </c>
      <c r="C13" s="90" t="n">
        <v>2</v>
      </c>
      <c r="E13" s="91"/>
    </row>
    <row r="14" customFormat="false" ht="17.6" hidden="false" customHeight="false" outlineLevel="0" collapsed="false">
      <c r="A14" s="89"/>
      <c r="B14" s="90" t="n">
        <v>3</v>
      </c>
      <c r="C14" s="90" t="n">
        <v>1</v>
      </c>
      <c r="E14" s="91"/>
    </row>
  </sheetData>
  <mergeCells count="6">
    <mergeCell ref="A1:C1"/>
    <mergeCell ref="A3:A5"/>
    <mergeCell ref="A6:A8"/>
    <mergeCell ref="A9:A11"/>
    <mergeCell ref="A12:A14"/>
    <mergeCell ref="E12:E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999FF"/>
    <pageSetUpPr fitToPage="false"/>
  </sheetPr>
  <dimension ref="A1:B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I32" activeCellId="0" sqref="I32"/>
    </sheetView>
  </sheetViews>
  <sheetFormatPr defaultRowHeight="12.8"/>
  <cols>
    <col collapsed="false" hidden="false" max="1" min="1" style="0" width="21.2755102040816"/>
    <col collapsed="false" hidden="false" max="2" min="2" style="0" width="17.280612244898"/>
    <col collapsed="false" hidden="false" max="1025" min="3" style="0" width="11.6632653061225"/>
  </cols>
  <sheetData>
    <row r="1" customFormat="false" ht="35.2" hidden="false" customHeight="true" outlineLevel="0" collapsed="false">
      <c r="A1" s="92" t="s">
        <v>74</v>
      </c>
      <c r="B1" s="92"/>
    </row>
    <row r="2" customFormat="false" ht="35.2" hidden="false" customHeight="false" outlineLevel="0" collapsed="false">
      <c r="A2" s="93" t="s">
        <v>21</v>
      </c>
      <c r="B2" s="93" t="s">
        <v>75</v>
      </c>
    </row>
    <row r="3" customFormat="false" ht="48.15" hidden="false" customHeight="false" outlineLevel="0" collapsed="false">
      <c r="A3" s="90" t="s">
        <v>76</v>
      </c>
      <c r="B3" s="90" t="n">
        <v>10</v>
      </c>
    </row>
    <row r="4" customFormat="false" ht="17.6" hidden="false" customHeight="false" outlineLevel="0" collapsed="false">
      <c r="A4" s="90" t="s">
        <v>77</v>
      </c>
      <c r="B4" s="90" t="n">
        <v>7</v>
      </c>
    </row>
    <row r="5" customFormat="false" ht="17.6" hidden="false" customHeight="false" outlineLevel="0" collapsed="false">
      <c r="A5" s="90" t="s">
        <v>78</v>
      </c>
      <c r="B5" s="90" t="n">
        <v>5</v>
      </c>
    </row>
    <row r="6" customFormat="false" ht="17.35" hidden="false" customHeight="false" outlineLevel="0" collapsed="false">
      <c r="A6" s="90" t="n">
        <v>1</v>
      </c>
      <c r="B6" s="90" t="n">
        <v>3</v>
      </c>
    </row>
    <row r="7" customFormat="false" ht="17.35" hidden="false" customHeight="false" outlineLevel="0" collapsed="false">
      <c r="A7" s="90" t="n">
        <v>2</v>
      </c>
      <c r="B7" s="90" t="n">
        <v>2</v>
      </c>
    </row>
    <row r="8" customFormat="false" ht="17.35" hidden="false" customHeight="false" outlineLevel="0" collapsed="false">
      <c r="A8" s="90" t="n">
        <v>3</v>
      </c>
      <c r="B8" s="90" t="n">
        <v>1</v>
      </c>
    </row>
  </sheetData>
  <mergeCells count="1">
    <mergeCell ref="A1:B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D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D6" activeCellId="0" sqref="D6"/>
    </sheetView>
  </sheetViews>
  <sheetFormatPr defaultRowHeight="12.8"/>
  <cols>
    <col collapsed="false" hidden="false" max="1" min="1" style="0" width="48.2755102040816"/>
    <col collapsed="false" hidden="false" max="2" min="2" style="94" width="15.2295918367347"/>
    <col collapsed="false" hidden="false" max="3" min="3" style="94" width="11.6632653061225"/>
    <col collapsed="false" hidden="false" max="1025" min="4" style="0" width="11.6632653061225"/>
  </cols>
  <sheetData>
    <row r="1" customFormat="false" ht="15" hidden="false" customHeight="false" outlineLevel="0" collapsed="false">
      <c r="A1" s="95" t="s">
        <v>79</v>
      </c>
      <c r="B1" s="95"/>
      <c r="C1" s="95"/>
      <c r="D1" s="96"/>
    </row>
    <row r="2" customFormat="false" ht="15.65" hidden="false" customHeight="false" outlineLevel="0" collapsed="false">
      <c r="A2" s="97" t="s">
        <v>80</v>
      </c>
      <c r="B2" s="97" t="s">
        <v>81</v>
      </c>
      <c r="C2" s="97" t="s">
        <v>23</v>
      </c>
      <c r="D2" s="96"/>
    </row>
    <row r="3" customFormat="false" ht="31.5" hidden="false" customHeight="true" outlineLevel="0" collapsed="false">
      <c r="A3" s="98" t="s">
        <v>82</v>
      </c>
      <c r="B3" s="99" t="s">
        <v>83</v>
      </c>
      <c r="C3" s="99" t="n">
        <v>9</v>
      </c>
      <c r="D3" s="96"/>
    </row>
    <row r="4" customFormat="false" ht="15.05" hidden="false" customHeight="false" outlineLevel="0" collapsed="false">
      <c r="A4" s="98"/>
      <c r="B4" s="99" t="s">
        <v>84</v>
      </c>
      <c r="C4" s="99" t="n">
        <v>8</v>
      </c>
      <c r="D4" s="96"/>
    </row>
    <row r="5" customFormat="false" ht="15.05" hidden="false" customHeight="false" outlineLevel="0" collapsed="false">
      <c r="A5" s="98"/>
      <c r="B5" s="99" t="s">
        <v>85</v>
      </c>
      <c r="C5" s="99" t="n">
        <v>7</v>
      </c>
      <c r="D5" s="96"/>
    </row>
    <row r="6" customFormat="false" ht="16.65" hidden="false" customHeight="true" outlineLevel="0" collapsed="false">
      <c r="A6" s="98" t="s">
        <v>86</v>
      </c>
      <c r="B6" s="99" t="s">
        <v>87</v>
      </c>
      <c r="C6" s="99" t="n">
        <v>6</v>
      </c>
      <c r="D6" s="96"/>
    </row>
    <row r="7" customFormat="false" ht="15.05" hidden="false" customHeight="false" outlineLevel="0" collapsed="false">
      <c r="A7" s="98"/>
      <c r="B7" s="99" t="s">
        <v>88</v>
      </c>
      <c r="C7" s="99" t="n">
        <v>5</v>
      </c>
      <c r="D7" s="96"/>
    </row>
    <row r="8" customFormat="false" ht="37.95" hidden="false" customHeight="true" outlineLevel="0" collapsed="false">
      <c r="A8" s="98"/>
      <c r="B8" s="99" t="s">
        <v>89</v>
      </c>
      <c r="C8" s="99" t="n">
        <v>4</v>
      </c>
      <c r="D8" s="96"/>
    </row>
    <row r="9" customFormat="false" ht="16.65" hidden="false" customHeight="true" outlineLevel="0" collapsed="false">
      <c r="A9" s="98" t="s">
        <v>90</v>
      </c>
      <c r="B9" s="99" t="s">
        <v>91</v>
      </c>
      <c r="C9" s="99" t="n">
        <v>3</v>
      </c>
      <c r="D9" s="96"/>
    </row>
    <row r="10" customFormat="false" ht="15.05" hidden="false" customHeight="false" outlineLevel="0" collapsed="false">
      <c r="A10" s="98"/>
      <c r="B10" s="99" t="s">
        <v>92</v>
      </c>
      <c r="C10" s="99" t="n">
        <v>2</v>
      </c>
      <c r="D10" s="96"/>
    </row>
    <row r="11" customFormat="false" ht="15.05" hidden="false" customHeight="false" outlineLevel="0" collapsed="false">
      <c r="A11" s="98"/>
      <c r="B11" s="99" t="s">
        <v>89</v>
      </c>
      <c r="C11" s="99" t="n">
        <v>1</v>
      </c>
      <c r="D11" s="96"/>
    </row>
  </sheetData>
  <mergeCells count="4">
    <mergeCell ref="A1:C1"/>
    <mergeCell ref="A3:A5"/>
    <mergeCell ref="A6:A8"/>
    <mergeCell ref="A9:A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166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2015-10-01T18:06:57Z</dcterms:created>
  <dc:language>ru-RU</dc:language>
  <dcterms:modified xsi:type="dcterms:W3CDTF">2015-12-16T01:26:39Z</dcterms:modified>
  <cp:revision>19</cp:revision>
</cp:coreProperties>
</file>